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9032" windowHeight="8952" firstSheet="1" activeTab="2"/>
  </bookViews>
  <sheets>
    <sheet name="Calculations" sheetId="1" state="hidden" r:id="rId1"/>
    <sheet name="WPC" sheetId="2" r:id="rId2"/>
    <sheet name="adjusting" sheetId="3" r:id="rId3"/>
    <sheet name="conversion" sheetId="4" r:id="rId4"/>
  </sheets>
  <definedNames>
    <definedName name="_xlnm.Print_Area" localSheetId="3">'conversion'!$A$1:$I$52</definedName>
  </definedNames>
  <calcPr fullCalcOnLoad="1"/>
</workbook>
</file>

<file path=xl/comments1.xml><?xml version="1.0" encoding="utf-8"?>
<comments xmlns="http://schemas.openxmlformats.org/spreadsheetml/2006/main">
  <authors>
    <author>Jenny Brandis</author>
  </authors>
  <commentList>
    <comment ref="O22" authorId="0">
      <text>
        <r>
          <rPr>
            <b/>
            <sz val="8"/>
            <rFont val="Tahoma"/>
            <family val="2"/>
          </rPr>
          <t>Jenny Brandis:</t>
        </r>
        <r>
          <rPr>
            <sz val="8"/>
            <rFont val="Tahoma"/>
            <family val="2"/>
          </rPr>
          <t xml:space="preserve">
=SUM(K22*K22)+(L22*L22)
length*length + width*width = diagonal squared</t>
        </r>
      </text>
    </comment>
    <comment ref="Q4" authorId="0">
      <text>
        <r>
          <rPr>
            <b/>
            <sz val="8"/>
            <rFont val="Tahoma"/>
            <family val="2"/>
          </rPr>
          <t>Jenny Brandis:</t>
        </r>
        <r>
          <rPr>
            <sz val="8"/>
            <rFont val="Tahoma"/>
            <family val="2"/>
          </rPr>
          <t xml:space="preserve">
decimal of inch to mm</t>
        </r>
      </text>
    </comment>
    <comment ref="O4" authorId="0">
      <text>
        <r>
          <rPr>
            <b/>
            <sz val="8"/>
            <rFont val="Tahoma"/>
            <family val="2"/>
          </rPr>
          <t>Jenny Brandis:</t>
        </r>
        <r>
          <rPr>
            <sz val="8"/>
            <rFont val="Tahoma"/>
            <family val="2"/>
          </rPr>
          <t xml:space="preserve">
fraction of inch to decimals</t>
        </r>
      </text>
    </comment>
  </commentList>
</comments>
</file>

<file path=xl/sharedStrings.xml><?xml version="1.0" encoding="utf-8"?>
<sst xmlns="http://schemas.openxmlformats.org/spreadsheetml/2006/main" count="185" uniqueCount="121">
  <si>
    <t>1 mm straight</t>
  </si>
  <si>
    <t xml:space="preserve">1 mm diagonal </t>
  </si>
  <si>
    <t>2 mm straight</t>
  </si>
  <si>
    <t xml:space="preserve">2 mm diagonal </t>
  </si>
  <si>
    <t>3 mm straight</t>
  </si>
  <si>
    <t xml:space="preserve">3 mm diagonal </t>
  </si>
  <si>
    <t>4 mm straight</t>
  </si>
  <si>
    <t xml:space="preserve">4 mm diagonal </t>
  </si>
  <si>
    <t>5 mm straight</t>
  </si>
  <si>
    <t xml:space="preserve">5 mm diagonal </t>
  </si>
  <si>
    <t>4.0 mm</t>
  </si>
  <si>
    <t>2.8 mm</t>
  </si>
  <si>
    <t>6.0 mm</t>
  </si>
  <si>
    <t>4.2 mm</t>
  </si>
  <si>
    <t>8.0 mm</t>
  </si>
  <si>
    <t>5.7 mm</t>
  </si>
  <si>
    <t>10 mm</t>
  </si>
  <si>
    <t>7.0 mm</t>
  </si>
  <si>
    <t>5.0 mm</t>
  </si>
  <si>
    <t>3.5 mm</t>
  </si>
  <si>
    <t>1/10 inch straight</t>
  </si>
  <si>
    <t xml:space="preserve">1/10 inch diagonal </t>
  </si>
  <si>
    <t>Graph size</t>
  </si>
  <si>
    <t>A-B</t>
  </si>
  <si>
    <t>WPC</t>
  </si>
  <si>
    <t xml:space="preserve">2.0 mm   </t>
  </si>
  <si>
    <t>FRACTIONS OF INCH</t>
  </si>
  <si>
    <t>DECIMAL OF INCH</t>
  </si>
  <si>
    <t>/</t>
  </si>
  <si>
    <t>METRIC</t>
  </si>
  <si>
    <t>mm</t>
  </si>
  <si>
    <t>MM</t>
  </si>
  <si>
    <t xml:space="preserve">1.4 mm </t>
  </si>
  <si>
    <t>inches</t>
  </si>
  <si>
    <t>diagonal inches</t>
  </si>
  <si>
    <t>diagonal mm</t>
  </si>
  <si>
    <t>.1/2</t>
  </si>
  <si>
    <t>.1/4</t>
  </si>
  <si>
    <t>.1/5</t>
  </si>
  <si>
    <t>.1/8</t>
  </si>
  <si>
    <t>.1/10</t>
  </si>
  <si>
    <t>.1/12</t>
  </si>
  <si>
    <t>.1/16</t>
  </si>
  <si>
    <t>.1/20</t>
  </si>
  <si>
    <t>1/20 inch diagonal</t>
  </si>
  <si>
    <t>1.8 mm</t>
  </si>
  <si>
    <t>1/16 inch diagonal</t>
  </si>
  <si>
    <t>2.25 mm</t>
  </si>
  <si>
    <t>1/12 inch diagonal</t>
  </si>
  <si>
    <t>3.0 mm</t>
  </si>
  <si>
    <t>4.5 mm</t>
  </si>
  <si>
    <t>1/8 inch diagonal</t>
  </si>
  <si>
    <t>.=L4*25.4</t>
  </si>
  <si>
    <t>.=SUM(1/J4)*H4</t>
  </si>
  <si>
    <t>.=SQRT(M22)</t>
  </si>
  <si>
    <t xml:space="preserve">3 mm </t>
  </si>
  <si>
    <t>4 mm</t>
  </si>
  <si>
    <t>straight</t>
  </si>
  <si>
    <t>5 mm</t>
  </si>
  <si>
    <t>3 mm</t>
  </si>
  <si>
    <t>1/10 inch</t>
  </si>
  <si>
    <t>2 mm</t>
  </si>
  <si>
    <t>diagonal</t>
  </si>
  <si>
    <t>1/12 inch</t>
  </si>
  <si>
    <t>1 mm</t>
  </si>
  <si>
    <t>5 mm st</t>
  </si>
  <si>
    <t>5 mm di</t>
  </si>
  <si>
    <t>3 mm st</t>
  </si>
  <si>
    <t>4 mm st</t>
  </si>
  <si>
    <t>1/10 st</t>
  </si>
  <si>
    <t>1/8 di</t>
  </si>
  <si>
    <t>3 mm di</t>
  </si>
  <si>
    <t>2 mm st</t>
  </si>
  <si>
    <t>1/10 di</t>
  </si>
  <si>
    <t>1/12 di</t>
  </si>
  <si>
    <t>2 mm di</t>
  </si>
  <si>
    <t>1/16 di</t>
  </si>
  <si>
    <t>1 mm st</t>
  </si>
  <si>
    <t>1/20 di</t>
  </si>
  <si>
    <t>1 mm di</t>
  </si>
  <si>
    <t>Brenda</t>
  </si>
  <si>
    <t>Noelene Lafferty</t>
  </si>
  <si>
    <t>from Liz in Melbourne</t>
  </si>
  <si>
    <t xml:space="preserve">Enter WPC </t>
  </si>
  <si>
    <t xml:space="preserve">IOLI had an interesting article on this a couple of years ago. </t>
  </si>
  <si>
    <t>pattern thread</t>
  </si>
  <si>
    <t>wpc</t>
  </si>
  <si>
    <t>To adjust pattern size with photocopier</t>
  </si>
  <si>
    <t>thread you have</t>
  </si>
  <si>
    <t>Working in wraps per cm – wraps in desired thread divided by wraps on original thread + ???  make that ???%</t>
  </si>
  <si>
    <t>The % (difference in threads minus 100 = XX – the amount % of change.</t>
  </si>
  <si>
    <t>100 - %of change – YYY – this is the number you must photocopy on to get the right size pattern.</t>
  </si>
  <si>
    <t>set photocopier to</t>
  </si>
  <si>
    <t>minus</t>
  </si>
  <si>
    <t>42 divided by 32 goes 1.3125 =131.25%</t>
  </si>
  <si>
    <t>Then -100, = 31.25% - amount of change</t>
  </si>
  <si>
    <t>100 – 31.25=68.75 – so set the photocopier on 69%</t>
  </si>
  <si>
    <t>Enter known information in yellow boxes</t>
  </si>
  <si>
    <t>INSTRUCTIONS</t>
  </si>
  <si>
    <t>You have a pattern that uses a thread you do not have.</t>
  </si>
  <si>
    <t>You have a thread you would like to use but need to resize the pattern on a photocopier</t>
  </si>
  <si>
    <t>Enter the Wrap Per Centremeter (wpc) for the pattern thread in the top yellow box</t>
  </si>
  <si>
    <t>Enter the Wrap Per Centremeter (wpc) for the thread you want to use in the bottom yellow box</t>
  </si>
  <si>
    <t>Press Enter</t>
  </si>
  <si>
    <t>The size to set the photocopier at now appears in the blue box</t>
  </si>
  <si>
    <t>Measure 11 pinholes in footside</t>
  </si>
  <si>
    <t xml:space="preserve">A-B measurement is </t>
  </si>
  <si>
    <r>
      <t>Eg – if you have 36/2 Brok (</t>
    </r>
    <r>
      <rPr>
        <sz val="10"/>
        <color indexed="10"/>
        <rFont val="Arial"/>
        <family val="2"/>
      </rPr>
      <t xml:space="preserve">32 </t>
    </r>
    <r>
      <rPr>
        <sz val="10"/>
        <color indexed="12"/>
        <rFont val="Arial"/>
        <family val="2"/>
      </rPr>
      <t>w/cm), and want to use 50 machine Broder (</t>
    </r>
    <r>
      <rPr>
        <sz val="10"/>
        <color indexed="10"/>
        <rFont val="Arial"/>
        <family val="2"/>
      </rPr>
      <t>42</t>
    </r>
    <r>
      <rPr>
        <sz val="10"/>
        <color indexed="12"/>
        <rFont val="Arial"/>
        <family val="2"/>
      </rPr>
      <t>W/cm)</t>
    </r>
  </si>
  <si>
    <t>Addendum 6 on http://paternoster.orpheusweb.co.uk/threads/add6.html</t>
  </si>
  <si>
    <r>
      <t>Threads for Lace Edition 6</t>
    </r>
    <r>
      <rPr>
        <sz val="10"/>
        <rFont val="Arial"/>
        <family val="0"/>
      </rPr>
      <t xml:space="preserve"> by Brenda Paternoster </t>
    </r>
  </si>
  <si>
    <t>Recommended:</t>
  </si>
  <si>
    <t>TO USE THIS GRAPH</t>
  </si>
  <si>
    <t>higher # wraps = thiner thread</t>
  </si>
  <si>
    <t>lower # wraps = thicker thread</t>
  </si>
  <si>
    <t>(wrap thread around ruler for 1cm, count # wraps)</t>
  </si>
  <si>
    <t>WPC - Wraps per Centremetre</t>
  </si>
  <si>
    <t>A-B = distance between pinhole A and B in footside</t>
  </si>
  <si>
    <t>with pattern worked on the diagonal</t>
  </si>
  <si>
    <t>eg: 2mm diagonal = 2mm graph paper</t>
  </si>
  <si>
    <t>Graph size = graph paper at this angle</t>
  </si>
  <si>
    <t>measure 11 pinholes at footside, divide by 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</si>
</sst>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name val="Arial"/>
      <family val="0"/>
    </font>
    <font>
      <b/>
      <sz val="10"/>
      <name val="Arial"/>
      <family val="2"/>
    </font>
    <font>
      <sz val="8"/>
      <name val="Arial"/>
      <family val="2"/>
    </font>
    <font>
      <sz val="10"/>
      <color indexed="9"/>
      <name val="Arial"/>
      <family val="2"/>
    </font>
    <font>
      <sz val="8"/>
      <name val="Tahoma"/>
      <family val="2"/>
    </font>
    <font>
      <b/>
      <sz val="8"/>
      <name val="Tahoma"/>
      <family val="2"/>
    </font>
    <font>
      <sz val="10"/>
      <color indexed="12"/>
      <name val="Arial"/>
      <family val="2"/>
    </font>
    <font>
      <b/>
      <sz val="10"/>
      <color indexed="12"/>
      <name val="Arial"/>
      <family val="2"/>
    </font>
    <font>
      <i/>
      <sz val="10"/>
      <name val="Arial"/>
      <family val="2"/>
    </font>
    <font>
      <sz val="10"/>
      <color indexed="10"/>
      <name val="Arial"/>
      <family val="2"/>
    </font>
    <font>
      <b/>
      <sz val="16"/>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u val="single"/>
      <sz val="11"/>
      <color indexed="12"/>
      <name val="Calibri"/>
      <family val="2"/>
    </font>
    <font>
      <sz val="11"/>
      <name val="Calibri"/>
      <family val="2"/>
    </font>
    <font>
      <sz val="10"/>
      <color indexed="8"/>
      <name val="Arial"/>
      <family val="2"/>
    </font>
    <font>
      <b/>
      <sz val="10"/>
      <color indexed="10"/>
      <name val="Arial"/>
      <family val="2"/>
    </font>
    <font>
      <i/>
      <sz val="10"/>
      <color indexed="8"/>
      <name val="Times New Roman"/>
      <family val="1"/>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0"/>
      <color rgb="FF0000FF"/>
      <name val="Arial"/>
      <family val="2"/>
    </font>
    <font>
      <u val="single"/>
      <sz val="11"/>
      <color theme="1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thin"/>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7">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0" xfId="0" applyBorder="1" applyAlignment="1">
      <alignment horizontal="left"/>
    </xf>
    <xf numFmtId="0" fontId="0" fillId="0" borderId="10" xfId="0" applyBorder="1" applyAlignment="1">
      <alignment horizontal="center"/>
    </xf>
    <xf numFmtId="0" fontId="0" fillId="0" borderId="10" xfId="0" applyBorder="1" applyAlignment="1">
      <alignment/>
    </xf>
    <xf numFmtId="0" fontId="0" fillId="0" borderId="10" xfId="0" applyNumberFormat="1" applyBorder="1" applyAlignment="1">
      <alignment/>
    </xf>
    <xf numFmtId="0" fontId="0" fillId="0" borderId="10" xfId="0" applyNumberFormat="1" applyBorder="1" applyAlignment="1">
      <alignment horizontal="left"/>
    </xf>
    <xf numFmtId="0" fontId="1" fillId="0" borderId="10" xfId="0" applyFont="1" applyBorder="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Alignment="1">
      <alignment/>
    </xf>
    <xf numFmtId="0" fontId="1" fillId="0" borderId="0" xfId="0" applyFont="1" applyAlignment="1">
      <alignment horizontal="left"/>
    </xf>
    <xf numFmtId="0" fontId="0" fillId="0" borderId="0" xfId="0" applyAlignment="1">
      <alignment horizontal="right"/>
    </xf>
    <xf numFmtId="0" fontId="3" fillId="0" borderId="0" xfId="0" applyFont="1" applyAlignment="1">
      <alignment/>
    </xf>
    <xf numFmtId="2" fontId="0" fillId="0" borderId="0" xfId="0" applyNumberFormat="1" applyAlignment="1">
      <alignment/>
    </xf>
    <xf numFmtId="16" fontId="0" fillId="0" borderId="0" xfId="0" applyNumberFormat="1" applyAlignment="1">
      <alignment horizontal="left"/>
    </xf>
    <xf numFmtId="0" fontId="0" fillId="0" borderId="10" xfId="0" applyFont="1" applyBorder="1" applyAlignment="1">
      <alignment horizontal="center"/>
    </xf>
    <xf numFmtId="0" fontId="0" fillId="0" borderId="0" xfId="0" applyFill="1" applyBorder="1" applyAlignment="1">
      <alignment/>
    </xf>
    <xf numFmtId="0" fontId="1" fillId="0" borderId="0" xfId="0" applyFont="1" applyFill="1" applyBorder="1" applyAlignment="1">
      <alignment/>
    </xf>
    <xf numFmtId="0" fontId="0" fillId="33" borderId="0" xfId="0" applyFill="1" applyAlignment="1">
      <alignment/>
    </xf>
    <xf numFmtId="0" fontId="0" fillId="34" borderId="0" xfId="0" applyFill="1" applyBorder="1" applyAlignment="1">
      <alignment/>
    </xf>
    <xf numFmtId="0" fontId="1" fillId="0" borderId="0" xfId="0" applyFont="1" applyFill="1" applyAlignment="1">
      <alignment/>
    </xf>
    <xf numFmtId="0" fontId="0" fillId="0" borderId="11"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13" xfId="0" applyFill="1" applyBorder="1" applyAlignment="1">
      <alignment/>
    </xf>
    <xf numFmtId="0" fontId="0" fillId="35" borderId="0" xfId="0" applyFill="1" applyAlignment="1">
      <alignment/>
    </xf>
    <xf numFmtId="0" fontId="0" fillId="0" borderId="14" xfId="0" applyFill="1" applyBorder="1" applyAlignment="1">
      <alignment/>
    </xf>
    <xf numFmtId="0" fontId="0" fillId="0" borderId="15" xfId="0" applyFill="1" applyBorder="1" applyAlignment="1">
      <alignment/>
    </xf>
    <xf numFmtId="0" fontId="0" fillId="35" borderId="0" xfId="0" applyFill="1" applyBorder="1" applyAlignment="1">
      <alignment/>
    </xf>
    <xf numFmtId="0" fontId="0" fillId="36" borderId="0"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0" fillId="34" borderId="0" xfId="0" applyFill="1" applyBorder="1" applyAlignment="1">
      <alignment horizontal="center"/>
    </xf>
    <xf numFmtId="0" fontId="0" fillId="35" borderId="0" xfId="0" applyFill="1" applyBorder="1" applyAlignment="1">
      <alignment horizontal="center"/>
    </xf>
    <xf numFmtId="0" fontId="0" fillId="36" borderId="0" xfId="0"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0" fillId="0" borderId="0" xfId="0" applyFill="1" applyAlignment="1">
      <alignment horizontal="center"/>
    </xf>
    <xf numFmtId="0" fontId="8"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6" fontId="0" fillId="0" borderId="0" xfId="0" applyNumberFormat="1" applyFont="1" applyFill="1" applyAlignment="1">
      <alignment/>
    </xf>
    <xf numFmtId="16" fontId="0" fillId="0" borderId="0" xfId="0" applyNumberFormat="1" applyFont="1" applyFill="1" applyAlignment="1" quotePrefix="1">
      <alignment/>
    </xf>
    <xf numFmtId="0" fontId="0" fillId="0" borderId="0" xfId="0" applyFont="1" applyFill="1" applyBorder="1" applyAlignment="1" quotePrefix="1">
      <alignment/>
    </xf>
    <xf numFmtId="0" fontId="57" fillId="0" borderId="0" xfId="0" applyFont="1" applyAlignment="1">
      <alignment/>
    </xf>
    <xf numFmtId="15" fontId="0" fillId="0" borderId="0" xfId="0" applyNumberFormat="1" applyAlignment="1">
      <alignment horizontal="left"/>
    </xf>
    <xf numFmtId="0" fontId="58" fillId="0" borderId="0" xfId="0" applyFont="1" applyAlignment="1">
      <alignment/>
    </xf>
    <xf numFmtId="0" fontId="59" fillId="0" borderId="0" xfId="53" applyFont="1" applyAlignment="1" applyProtection="1">
      <alignment/>
      <protection/>
    </xf>
    <xf numFmtId="0" fontId="33" fillId="0" borderId="0" xfId="0" applyFont="1" applyAlignment="1">
      <alignment/>
    </xf>
    <xf numFmtId="0" fontId="33" fillId="37" borderId="10" xfId="0" applyFont="1" applyFill="1" applyBorder="1" applyAlignment="1">
      <alignment horizontal="center"/>
    </xf>
    <xf numFmtId="10" fontId="33" fillId="0" borderId="0" xfId="60" applyNumberFormat="1" applyFont="1" applyAlignment="1">
      <alignment/>
    </xf>
    <xf numFmtId="9" fontId="33" fillId="0" borderId="0" xfId="60" applyFont="1" applyAlignment="1">
      <alignment/>
    </xf>
    <xf numFmtId="0" fontId="33" fillId="0" borderId="0" xfId="0" applyFont="1" applyAlignment="1">
      <alignment horizontal="right"/>
    </xf>
    <xf numFmtId="10" fontId="33" fillId="37" borderId="0" xfId="0" applyNumberFormat="1" applyFont="1" applyFill="1" applyAlignment="1">
      <alignment/>
    </xf>
    <xf numFmtId="0" fontId="0" fillId="0" borderId="0" xfId="0" applyFont="1" applyFill="1" applyAlignment="1">
      <alignment horizontal="center"/>
    </xf>
    <xf numFmtId="9" fontId="33" fillId="38" borderId="0" xfId="60" applyFont="1" applyFill="1" applyAlignment="1">
      <alignment/>
    </xf>
    <xf numFmtId="0" fontId="0" fillId="0" borderId="20" xfId="0" applyFont="1" applyFill="1" applyBorder="1" applyAlignment="1">
      <alignment/>
    </xf>
    <xf numFmtId="0" fontId="0" fillId="0" borderId="0" xfId="0" applyFont="1" applyFill="1" applyBorder="1" applyAlignment="1">
      <alignment horizontal="center"/>
    </xf>
    <xf numFmtId="0" fontId="0" fillId="37" borderId="21" xfId="0" applyFont="1" applyFill="1" applyBorder="1" applyAlignment="1">
      <alignment horizontal="center"/>
    </xf>
    <xf numFmtId="0" fontId="0" fillId="0" borderId="22" xfId="0" applyFont="1" applyFill="1" applyBorder="1" applyAlignment="1">
      <alignment horizontal="center"/>
    </xf>
    <xf numFmtId="0" fontId="0" fillId="39" borderId="23" xfId="0" applyFont="1" applyFill="1" applyBorder="1" applyAlignment="1">
      <alignment horizontal="center"/>
    </xf>
    <xf numFmtId="0" fontId="0" fillId="0" borderId="0" xfId="57">
      <alignment/>
      <protection/>
    </xf>
    <xf numFmtId="0" fontId="0" fillId="0" borderId="0" xfId="57" applyAlignment="1">
      <alignment horizontal="left"/>
      <protection/>
    </xf>
    <xf numFmtId="0" fontId="0" fillId="0" borderId="0" xfId="57" applyAlignment="1">
      <alignment horizontal="center"/>
      <protection/>
    </xf>
    <xf numFmtId="0" fontId="0" fillId="0" borderId="0" xfId="57" applyFont="1">
      <alignment/>
      <protection/>
    </xf>
    <xf numFmtId="0" fontId="8" fillId="0" borderId="0" xfId="57" applyFont="1">
      <alignment/>
      <protection/>
    </xf>
    <xf numFmtId="0" fontId="10" fillId="0" borderId="0" xfId="57" applyFont="1">
      <alignment/>
      <protection/>
    </xf>
    <xf numFmtId="0" fontId="0" fillId="0" borderId="10" xfId="57" applyFont="1" applyBorder="1" applyAlignment="1">
      <alignment horizontal="center"/>
      <protection/>
    </xf>
    <xf numFmtId="0" fontId="0" fillId="0" borderId="10" xfId="57" applyNumberFormat="1" applyBorder="1">
      <alignment/>
      <protection/>
    </xf>
    <xf numFmtId="0" fontId="0" fillId="0" borderId="10" xfId="57" applyBorder="1" applyAlignment="1">
      <alignment horizontal="left"/>
      <protection/>
    </xf>
    <xf numFmtId="0" fontId="0" fillId="0" borderId="0" xfId="57" applyFill="1">
      <alignment/>
      <protection/>
    </xf>
    <xf numFmtId="0" fontId="11" fillId="0" borderId="0" xfId="57" applyFont="1" applyFill="1" applyBorder="1">
      <alignment/>
      <protection/>
    </xf>
    <xf numFmtId="0" fontId="0" fillId="0" borderId="10" xfId="57" applyNumberFormat="1" applyBorder="1" applyAlignment="1">
      <alignment horizontal="left"/>
      <protection/>
    </xf>
    <xf numFmtId="0" fontId="0" fillId="0" borderId="10" xfId="57" applyBorder="1" applyAlignment="1">
      <alignment horizontal="center"/>
      <protection/>
    </xf>
    <xf numFmtId="0" fontId="0" fillId="0" borderId="10" xfId="57" applyBorder="1">
      <alignment/>
      <protection/>
    </xf>
    <xf numFmtId="0" fontId="2" fillId="0" borderId="10" xfId="57" applyFont="1" applyBorder="1" applyAlignment="1">
      <alignment horizontal="left" wrapText="1"/>
      <protection/>
    </xf>
    <xf numFmtId="0" fontId="1" fillId="0" borderId="0" xfId="57" applyFont="1">
      <alignment/>
      <protection/>
    </xf>
    <xf numFmtId="0" fontId="1" fillId="0" borderId="10" xfId="57" applyFont="1" applyBorder="1" applyAlignment="1">
      <alignment horizontal="center"/>
      <protection/>
    </xf>
    <xf numFmtId="0" fontId="1" fillId="0" borderId="10" xfId="57" applyFont="1" applyBorder="1">
      <alignment/>
      <protection/>
    </xf>
    <xf numFmtId="0" fontId="1" fillId="0" borderId="10" xfId="57" applyFont="1" applyBorder="1" applyAlignment="1">
      <alignment horizontal="left"/>
      <protection/>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0" fillId="0" borderId="27" xfId="0" applyFont="1" applyFill="1" applyBorder="1" applyAlignment="1">
      <alignment horizontal="left"/>
    </xf>
    <xf numFmtId="0" fontId="0" fillId="0" borderId="28" xfId="0" applyFont="1" applyFill="1" applyBorder="1" applyAlignment="1">
      <alignment horizontal="left"/>
    </xf>
    <xf numFmtId="0" fontId="1" fillId="0" borderId="29" xfId="0" applyFont="1" applyFill="1" applyBorder="1" applyAlignment="1">
      <alignment horizontal="left"/>
    </xf>
    <xf numFmtId="0" fontId="1" fillId="0" borderId="3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20</xdr:row>
      <xdr:rowOff>47625</xdr:rowOff>
    </xdr:from>
    <xdr:to>
      <xdr:col>8</xdr:col>
      <xdr:colOff>495300</xdr:colOff>
      <xdr:row>46</xdr:row>
      <xdr:rowOff>152400</xdr:rowOff>
    </xdr:to>
    <xdr:sp>
      <xdr:nvSpPr>
        <xdr:cNvPr id="1" name="Text Box 4"/>
        <xdr:cNvSpPr txBox="1">
          <a:spLocks noChangeArrowheads="1"/>
        </xdr:cNvSpPr>
      </xdr:nvSpPr>
      <xdr:spPr>
        <a:xfrm>
          <a:off x="161925" y="3495675"/>
          <a:ext cx="6324600" cy="43148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solidFill>
                <a:srgbClr val="000000"/>
              </a:solidFill>
              <a:latin typeface="Arial"/>
              <a:ea typeface="Arial"/>
              <a:cs typeface="Arial"/>
            </a:rPr>
            <a:t>KNOWN INFORMATION
</a:t>
          </a:r>
          <a:r>
            <a:rPr lang="en-US" cap="none" sz="1000" b="0"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EXISTING PRICKING</a:t>
          </a:r>
          <a:r>
            <a:rPr lang="en-US" cap="none" sz="1000" b="0" i="0" u="none" baseline="0">
              <a:solidFill>
                <a:srgbClr val="FF0000"/>
              </a:solidFill>
              <a:latin typeface="Arial"/>
              <a:ea typeface="Arial"/>
              <a:cs typeface="Arial"/>
            </a:rPr>
            <a:t> - what size thread?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Measure 11 footside holes to get the total distance, divide by 10 to get the distance between footside pins. Lookup that distance in A-B column in the chart above. To the left is the graph size for that pricking, to the right is the recommended wpc. Refer to Brenda's book for list of threads with the same wpc to see what appropriate threads you have to hand.
</a:t>
          </a:r>
          <a:r>
            <a:rPr lang="en-US" cap="none" sz="1000" b="0" i="0" u="none" baseline="0">
              <a:solidFill>
                <a:srgbClr val="000000"/>
              </a:solidFill>
              <a:latin typeface="Arial"/>
              <a:ea typeface="Arial"/>
              <a:cs typeface="Arial"/>
            </a:rPr>
            <a:t>eg:</a:t>
          </a:r>
          <a:r>
            <a:rPr lang="en-US" cap="none" sz="1000" b="0" i="1" u="none" baseline="0">
              <a:solidFill>
                <a:srgbClr val="000000"/>
              </a:solidFill>
              <a:latin typeface="Times New Roman"/>
              <a:ea typeface="Times New Roman"/>
              <a:cs typeface="Times New Roman"/>
            </a:rPr>
            <a:t> 3.5 mm between footside pins = 1/10 inch graph paper, worked on the diagonal. Thread recommended for this is 34wpc. Book suggestions include Bockens 120/2 and Finca 50</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EXISTING THREAD</a:t>
          </a:r>
          <a:r>
            <a:rPr lang="en-US" cap="none" sz="1000" b="0" i="0" u="none" baseline="0">
              <a:solidFill>
                <a:srgbClr val="FF0000"/>
              </a:solidFill>
              <a:latin typeface="Arial"/>
              <a:ea typeface="Arial"/>
              <a:cs typeface="Arial"/>
            </a:rPr>
            <a:t> - what size pricking/graph paper?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label of the thread will tell you the brand and size, refer to Brenda's book to get WPC or do a test wrap yourself. 
</a:t>
          </a:r>
          <a:r>
            <a:rPr lang="en-US" cap="none" sz="1000" b="0" i="0" u="none" baseline="0">
              <a:solidFill>
                <a:srgbClr val="000000"/>
              </a:solidFill>
              <a:latin typeface="Arial"/>
              <a:ea typeface="Arial"/>
              <a:cs typeface="Arial"/>
            </a:rPr>
            <a:t>eg: </a:t>
          </a:r>
          <a:r>
            <a:rPr lang="en-US" cap="none" sz="1000" b="0" i="1" u="none" baseline="0">
              <a:solidFill>
                <a:srgbClr val="000000"/>
              </a:solidFill>
              <a:latin typeface="Times New Roman"/>
              <a:ea typeface="Times New Roman"/>
              <a:cs typeface="Times New Roman"/>
            </a:rPr>
            <a:t>Finca 50 is 34wpc and that relates to a graph of 1/10 inch diagonal and 3.5mm between footside pinholes.
</a:t>
          </a:r>
          <a:r>
            <a:rPr lang="en-US" cap="none" sz="1000" b="0" i="0" u="none" baseline="0">
              <a:solidFill>
                <a:srgbClr val="000000"/>
              </a:solidFill>
              <a:latin typeface="Arial"/>
              <a:ea typeface="Arial"/>
              <a:cs typeface="Arial"/>
            </a:rPr>
            <a:t>Brenda's book will also recommend other threads of the same wpc so that you can find prickings that refer to them will also work with your thread.</a:t>
          </a:r>
          <a:r>
            <a:rPr lang="en-US" cap="none" sz="1000" b="0" i="1" u="none" baseline="0">
              <a:solidFill>
                <a:srgbClr val="000000"/>
              </a:solidFill>
              <a:latin typeface="Times New Roman"/>
              <a:ea typeface="Times New Roman"/>
              <a:cs typeface="Times New Roman"/>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GRAPH PAPER AVAILABLE</a:t>
          </a:r>
          <a:r>
            <a:rPr lang="en-US" cap="none" sz="1000" b="0" i="0" u="none" baseline="0">
              <a:solidFill>
                <a:srgbClr val="FF0000"/>
              </a:solidFill>
              <a:latin typeface="Arial"/>
              <a:ea typeface="Arial"/>
              <a:cs typeface="Arial"/>
            </a:rPr>
            <a:t> - what size pricking and thread?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have 2 mm graph paper available there are two basic sizes of patterns you can work on it. </a:t>
          </a:r>
          <a:r>
            <a:rPr lang="en-US" cap="none" sz="1000" b="1" i="0" u="none" baseline="0">
              <a:solidFill>
                <a:srgbClr val="000000"/>
              </a:solidFill>
              <a:latin typeface="Arial"/>
              <a:ea typeface="Arial"/>
              <a:cs typeface="Arial"/>
            </a:rPr>
            <a:t>The first is straight</a:t>
          </a:r>
          <a:r>
            <a:rPr lang="en-US" cap="none" sz="1000" b="0" i="0" u="none" baseline="0">
              <a:solidFill>
                <a:srgbClr val="000000"/>
              </a:solidFill>
              <a:latin typeface="Arial"/>
              <a:ea typeface="Arial"/>
              <a:cs typeface="Arial"/>
            </a:rPr>
            <a:t>, each footside pinhole goes into every second grid crossing in a straight vertical or horizontal line. This would be called 2 mm straight and corresponds with a footside pinhole every 4 mm. Thread recommended for that size footside is 30wpc. 
</a:t>
          </a:r>
          <a:r>
            <a:rPr lang="en-US" cap="none" sz="1000" b="1" i="0" u="none" baseline="0">
              <a:solidFill>
                <a:srgbClr val="000000"/>
              </a:solidFill>
              <a:latin typeface="Arial"/>
              <a:ea typeface="Arial"/>
              <a:cs typeface="Arial"/>
            </a:rPr>
            <a:t>The second is diagonal</a:t>
          </a:r>
          <a:r>
            <a:rPr lang="en-US" cap="none" sz="1000" b="0" i="0" u="none" baseline="0">
              <a:solidFill>
                <a:srgbClr val="000000"/>
              </a:solidFill>
              <a:latin typeface="Arial"/>
              <a:ea typeface="Arial"/>
              <a:cs typeface="Arial"/>
            </a:rPr>
            <a:t>, each footside pinhole goes iinto a grid crossing in a diagonal (45 degree) line. This would be called 2 mm diagonal and corresponds with a footside pinhole every 3 mm. Thread recommended for that size footside is 40wpc.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39"/>
  <sheetViews>
    <sheetView zoomScalePageLayoutView="0" workbookViewId="0" topLeftCell="A1">
      <selection activeCell="B12" sqref="B12"/>
    </sheetView>
  </sheetViews>
  <sheetFormatPr defaultColWidth="9.140625" defaultRowHeight="12.75"/>
  <cols>
    <col min="9" max="9" width="13.28125" style="0" customWidth="1"/>
    <col min="10" max="10" width="4.00390625" style="0" customWidth="1"/>
    <col min="11" max="11" width="2.140625" style="0" customWidth="1"/>
    <col min="12" max="12" width="4.57421875" style="0" customWidth="1"/>
    <col min="15" max="15" width="14.57421875" style="0" bestFit="1" customWidth="1"/>
    <col min="16" max="16" width="14.00390625" style="0" bestFit="1" customWidth="1"/>
    <col min="17" max="17" width="12.421875" style="0" bestFit="1" customWidth="1"/>
    <col min="18" max="18" width="11.57421875" style="0" bestFit="1" customWidth="1"/>
  </cols>
  <sheetData>
    <row r="1" spans="1:19" ht="12.75">
      <c r="A1">
        <v>1</v>
      </c>
      <c r="B1">
        <v>10</v>
      </c>
      <c r="C1">
        <f>SUM(1/B1)*A1</f>
        <v>0.1</v>
      </c>
      <c r="D1">
        <f>C1*25.4</f>
        <v>2.54</v>
      </c>
      <c r="I1" s="11"/>
      <c r="J1" s="11"/>
      <c r="K1" s="11"/>
      <c r="L1" s="12"/>
      <c r="M1" s="11"/>
      <c r="N1" s="11"/>
      <c r="O1" s="11"/>
      <c r="P1" s="11"/>
      <c r="Q1" s="11"/>
      <c r="R1" s="11"/>
      <c r="S1" s="11"/>
    </row>
    <row r="2" spans="1:16" ht="12.75">
      <c r="A2">
        <v>4</v>
      </c>
      <c r="B2">
        <f>A2/25.4</f>
        <v>0.15748031496062992</v>
      </c>
      <c r="J2" t="s">
        <v>26</v>
      </c>
      <c r="L2" s="2"/>
      <c r="N2" t="s">
        <v>27</v>
      </c>
      <c r="P2" s="13" t="s">
        <v>31</v>
      </c>
    </row>
    <row r="3" spans="1:12" ht="12.75">
      <c r="A3">
        <v>4</v>
      </c>
      <c r="B3">
        <v>4</v>
      </c>
      <c r="C3">
        <f>SUM(A3*A3)+(B3*B3)</f>
        <v>32</v>
      </c>
      <c r="D3">
        <f>SQRT(C3)</f>
        <v>5.656854249492381</v>
      </c>
      <c r="L3" s="2"/>
    </row>
    <row r="4" spans="10:17" ht="12.75">
      <c r="J4">
        <v>1</v>
      </c>
      <c r="K4" t="s">
        <v>28</v>
      </c>
      <c r="L4" s="2">
        <v>2</v>
      </c>
      <c r="N4">
        <f aca="true" t="shared" si="0" ref="N4:N11">SUM(1/L4)*J4</f>
        <v>0.5</v>
      </c>
      <c r="O4" t="s">
        <v>53</v>
      </c>
      <c r="P4">
        <f aca="true" t="shared" si="1" ref="P4:P11">N4*25.4</f>
        <v>12.7</v>
      </c>
      <c r="Q4" t="s">
        <v>52</v>
      </c>
    </row>
    <row r="5" spans="10:16" ht="12.75">
      <c r="J5">
        <v>1</v>
      </c>
      <c r="K5" t="s">
        <v>28</v>
      </c>
      <c r="L5" s="2">
        <v>4</v>
      </c>
      <c r="N5">
        <f t="shared" si="0"/>
        <v>0.25</v>
      </c>
      <c r="P5">
        <f t="shared" si="1"/>
        <v>6.35</v>
      </c>
    </row>
    <row r="6" spans="10:16" ht="12.75">
      <c r="J6">
        <v>1</v>
      </c>
      <c r="K6" t="s">
        <v>28</v>
      </c>
      <c r="L6" s="2">
        <v>5</v>
      </c>
      <c r="N6">
        <f t="shared" si="0"/>
        <v>0.2</v>
      </c>
      <c r="P6">
        <f t="shared" si="1"/>
        <v>5.08</v>
      </c>
    </row>
    <row r="7" spans="10:16" ht="12.75">
      <c r="J7">
        <v>1</v>
      </c>
      <c r="K7" t="s">
        <v>28</v>
      </c>
      <c r="L7" s="2">
        <v>8</v>
      </c>
      <c r="N7">
        <f t="shared" si="0"/>
        <v>0.125</v>
      </c>
      <c r="P7">
        <f t="shared" si="1"/>
        <v>3.175</v>
      </c>
    </row>
    <row r="8" spans="10:16" ht="12.75">
      <c r="J8">
        <v>1</v>
      </c>
      <c r="K8" t="s">
        <v>28</v>
      </c>
      <c r="L8" s="2">
        <v>10</v>
      </c>
      <c r="N8">
        <f t="shared" si="0"/>
        <v>0.1</v>
      </c>
      <c r="P8">
        <f t="shared" si="1"/>
        <v>2.54</v>
      </c>
    </row>
    <row r="9" spans="10:16" ht="12.75">
      <c r="J9">
        <v>1</v>
      </c>
      <c r="K9" t="s">
        <v>28</v>
      </c>
      <c r="L9" s="2">
        <v>12</v>
      </c>
      <c r="N9">
        <f t="shared" si="0"/>
        <v>0.08333333333333333</v>
      </c>
      <c r="P9">
        <f t="shared" si="1"/>
        <v>2.1166666666666663</v>
      </c>
    </row>
    <row r="10" spans="10:16" ht="12.75">
      <c r="J10">
        <v>1</v>
      </c>
      <c r="K10" t="s">
        <v>28</v>
      </c>
      <c r="L10" s="2">
        <v>16</v>
      </c>
      <c r="N10">
        <f t="shared" si="0"/>
        <v>0.0625</v>
      </c>
      <c r="P10">
        <f t="shared" si="1"/>
        <v>1.5875</v>
      </c>
    </row>
    <row r="11" spans="10:16" ht="12.75">
      <c r="J11">
        <v>1</v>
      </c>
      <c r="K11" t="s">
        <v>28</v>
      </c>
      <c r="L11" s="2">
        <v>20</v>
      </c>
      <c r="N11">
        <f t="shared" si="0"/>
        <v>0.05</v>
      </c>
      <c r="P11">
        <f t="shared" si="1"/>
        <v>1.27</v>
      </c>
    </row>
    <row r="12" ht="12.75">
      <c r="L12" s="2"/>
    </row>
    <row r="13" ht="12.75">
      <c r="L13" s="2"/>
    </row>
    <row r="14" ht="12.75">
      <c r="L14" s="2"/>
    </row>
    <row r="15" spans="10:14" ht="12.75">
      <c r="J15" t="s">
        <v>29</v>
      </c>
      <c r="L15" s="2"/>
      <c r="N15" t="s">
        <v>27</v>
      </c>
    </row>
    <row r="16" spans="10:14" ht="12.75">
      <c r="J16">
        <v>4</v>
      </c>
      <c r="L16" s="2" t="s">
        <v>30</v>
      </c>
      <c r="N16">
        <f>J16/25.4</f>
        <v>0.15748031496062992</v>
      </c>
    </row>
    <row r="17" spans="10:14" ht="12.75">
      <c r="J17">
        <v>3</v>
      </c>
      <c r="L17" s="2" t="s">
        <v>30</v>
      </c>
      <c r="N17">
        <f>J17/25.4</f>
        <v>0.11811023622047245</v>
      </c>
    </row>
    <row r="18" ht="12.75">
      <c r="L18" s="2"/>
    </row>
    <row r="19" ht="12.75">
      <c r="L19" s="2"/>
    </row>
    <row r="20" ht="12.75">
      <c r="L20" s="2"/>
    </row>
    <row r="21" spans="12:16" ht="12.75">
      <c r="L21" s="2"/>
      <c r="M21" t="s">
        <v>31</v>
      </c>
      <c r="N21" t="s">
        <v>31</v>
      </c>
      <c r="O21" s="14"/>
      <c r="P21" t="s">
        <v>35</v>
      </c>
    </row>
    <row r="22" spans="12:17" ht="12.75">
      <c r="L22" s="2"/>
      <c r="M22">
        <v>1</v>
      </c>
      <c r="N22">
        <v>1</v>
      </c>
      <c r="O22" s="14">
        <f aca="true" t="shared" si="2" ref="O22:O28">SUM(M22*M22)+(N22*N22)</f>
        <v>2</v>
      </c>
      <c r="P22" s="15">
        <f>SQRT(O22)</f>
        <v>1.4142135623730951</v>
      </c>
      <c r="Q22" t="s">
        <v>54</v>
      </c>
    </row>
    <row r="23" spans="12:16" ht="12.75">
      <c r="L23" s="2"/>
      <c r="M23">
        <v>2</v>
      </c>
      <c r="N23">
        <v>2</v>
      </c>
      <c r="O23" s="14">
        <f t="shared" si="2"/>
        <v>8</v>
      </c>
      <c r="P23" s="15">
        <f>SQRT(O23)</f>
        <v>2.8284271247461903</v>
      </c>
    </row>
    <row r="24" spans="12:16" ht="12.75">
      <c r="L24" s="2"/>
      <c r="M24">
        <v>3</v>
      </c>
      <c r="N24">
        <v>3</v>
      </c>
      <c r="O24" s="14">
        <f t="shared" si="2"/>
        <v>18</v>
      </c>
      <c r="P24" s="15">
        <f>SQRT(O24)</f>
        <v>4.242640687119285</v>
      </c>
    </row>
    <row r="25" spans="12:16" ht="12.75">
      <c r="L25" s="2"/>
      <c r="M25">
        <v>4</v>
      </c>
      <c r="N25">
        <v>4</v>
      </c>
      <c r="O25" s="14">
        <f t="shared" si="2"/>
        <v>32</v>
      </c>
      <c r="P25" s="15">
        <f>SQRT(O25)</f>
        <v>5.656854249492381</v>
      </c>
    </row>
    <row r="26" spans="12:16" ht="12.75">
      <c r="L26" s="2"/>
      <c r="M26">
        <v>5</v>
      </c>
      <c r="N26">
        <v>5</v>
      </c>
      <c r="O26" s="14">
        <f t="shared" si="2"/>
        <v>50</v>
      </c>
      <c r="P26" s="15">
        <f>SQRT(O26)</f>
        <v>7.0710678118654755</v>
      </c>
    </row>
    <row r="27" spans="12:16" ht="12.75">
      <c r="L27" s="2"/>
      <c r="O27" s="14">
        <f t="shared" si="2"/>
        <v>0</v>
      </c>
      <c r="P27" s="15"/>
    </row>
    <row r="28" spans="12:16" ht="12.75">
      <c r="L28" s="2"/>
      <c r="O28" s="14">
        <f t="shared" si="2"/>
        <v>0</v>
      </c>
      <c r="P28" s="15"/>
    </row>
    <row r="29" spans="12:18" ht="12.75">
      <c r="L29" s="2"/>
      <c r="M29" t="s">
        <v>33</v>
      </c>
      <c r="N29" t="s">
        <v>33</v>
      </c>
      <c r="O29" s="14"/>
      <c r="P29" s="15" t="s">
        <v>34</v>
      </c>
      <c r="R29" t="s">
        <v>35</v>
      </c>
    </row>
    <row r="30" spans="12:18" ht="12.75">
      <c r="L30" s="2" t="s">
        <v>36</v>
      </c>
      <c r="M30">
        <v>0.5</v>
      </c>
      <c r="N30">
        <v>0.5</v>
      </c>
      <c r="O30" s="14">
        <f aca="true" t="shared" si="3" ref="O30:O37">SUM(M30*M30)+(N30*N30)</f>
        <v>0.5</v>
      </c>
      <c r="P30" s="15">
        <f aca="true" t="shared" si="4" ref="P30:P37">SQRT(O30)</f>
        <v>0.7071067811865476</v>
      </c>
      <c r="R30" s="15">
        <f aca="true" t="shared" si="5" ref="R30:R37">P30*25.4</f>
        <v>17.960512242138307</v>
      </c>
    </row>
    <row r="31" spans="12:18" ht="12.75">
      <c r="L31" s="2" t="s">
        <v>37</v>
      </c>
      <c r="M31">
        <v>0.25</v>
      </c>
      <c r="N31">
        <v>0.25</v>
      </c>
      <c r="O31" s="14">
        <f t="shared" si="3"/>
        <v>0.125</v>
      </c>
      <c r="P31" s="15">
        <f t="shared" si="4"/>
        <v>0.3535533905932738</v>
      </c>
      <c r="R31" s="15">
        <f t="shared" si="5"/>
        <v>8.980256121069154</v>
      </c>
    </row>
    <row r="32" spans="12:18" ht="12.75">
      <c r="L32" s="2" t="s">
        <v>38</v>
      </c>
      <c r="M32">
        <v>0.2</v>
      </c>
      <c r="N32">
        <v>0.2</v>
      </c>
      <c r="O32" s="14">
        <f t="shared" si="3"/>
        <v>0.08000000000000002</v>
      </c>
      <c r="P32" s="15">
        <f t="shared" si="4"/>
        <v>0.28284271247461906</v>
      </c>
      <c r="R32" s="15">
        <f t="shared" si="5"/>
        <v>7.184204896855324</v>
      </c>
    </row>
    <row r="33" spans="12:18" ht="12.75">
      <c r="L33" s="2" t="s">
        <v>39</v>
      </c>
      <c r="M33">
        <v>0.125</v>
      </c>
      <c r="N33">
        <v>0.125</v>
      </c>
      <c r="O33" s="14">
        <f t="shared" si="3"/>
        <v>0.03125</v>
      </c>
      <c r="P33" s="15">
        <f t="shared" si="4"/>
        <v>0.1767766952966369</v>
      </c>
      <c r="R33" s="15">
        <f t="shared" si="5"/>
        <v>4.490128060534577</v>
      </c>
    </row>
    <row r="34" spans="12:18" ht="12.75">
      <c r="L34" s="16" t="s">
        <v>40</v>
      </c>
      <c r="M34">
        <v>0.1</v>
      </c>
      <c r="N34">
        <v>0.1</v>
      </c>
      <c r="O34" s="14">
        <f t="shared" si="3"/>
        <v>0.020000000000000004</v>
      </c>
      <c r="P34" s="15">
        <f t="shared" si="4"/>
        <v>0.14142135623730953</v>
      </c>
      <c r="R34" s="15">
        <f t="shared" si="5"/>
        <v>3.592102448427662</v>
      </c>
    </row>
    <row r="35" spans="12:18" ht="12.75">
      <c r="L35" s="16" t="s">
        <v>41</v>
      </c>
      <c r="M35">
        <v>0.083333</v>
      </c>
      <c r="N35">
        <v>0.083333</v>
      </c>
      <c r="O35" s="14">
        <f t="shared" si="3"/>
        <v>0.013888777778000001</v>
      </c>
      <c r="P35" s="15">
        <f t="shared" si="4"/>
        <v>0.11785065879323714</v>
      </c>
      <c r="R35" s="15">
        <f t="shared" si="5"/>
        <v>2.9934067333482233</v>
      </c>
    </row>
    <row r="36" spans="12:18" ht="12.75">
      <c r="L36" s="2" t="s">
        <v>42</v>
      </c>
      <c r="M36">
        <v>0.0625</v>
      </c>
      <c r="N36">
        <v>0.0625</v>
      </c>
      <c r="O36" s="14">
        <f t="shared" si="3"/>
        <v>0.0078125</v>
      </c>
      <c r="P36" s="15">
        <f t="shared" si="4"/>
        <v>0.08838834764831845</v>
      </c>
      <c r="R36" s="15">
        <f t="shared" si="5"/>
        <v>2.2450640302672884</v>
      </c>
    </row>
    <row r="37" spans="12:18" ht="12.75">
      <c r="L37" s="2" t="s">
        <v>43</v>
      </c>
      <c r="M37">
        <v>0.05</v>
      </c>
      <c r="N37">
        <v>0.05</v>
      </c>
      <c r="O37" s="14">
        <f t="shared" si="3"/>
        <v>0.005000000000000001</v>
      </c>
      <c r="P37" s="15">
        <f t="shared" si="4"/>
        <v>0.07071067811865477</v>
      </c>
      <c r="R37" s="15">
        <f t="shared" si="5"/>
        <v>1.796051224213831</v>
      </c>
    </row>
    <row r="38" ht="12.75">
      <c r="L38" s="2"/>
    </row>
    <row r="39" ht="12.75">
      <c r="L39" s="2"/>
    </row>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R56"/>
  <sheetViews>
    <sheetView showGridLines="0" showRowColHeaders="0" zoomScalePageLayoutView="0" workbookViewId="0" topLeftCell="B1">
      <selection activeCell="K29" sqref="K29"/>
    </sheetView>
  </sheetViews>
  <sheetFormatPr defaultColWidth="9.140625" defaultRowHeight="12.75"/>
  <cols>
    <col min="1" max="1" width="7.8515625" style="44" bestFit="1" customWidth="1"/>
    <col min="2" max="2" width="5.421875" style="37" bestFit="1" customWidth="1"/>
    <col min="3" max="5" width="8.57421875" style="24" bestFit="1" customWidth="1"/>
    <col min="6" max="6" width="9.140625" style="24" customWidth="1"/>
    <col min="7" max="7" width="7.8515625" style="24" bestFit="1" customWidth="1"/>
    <col min="8" max="8" width="5.421875" style="24" bestFit="1" customWidth="1"/>
    <col min="9" max="9" width="9.140625" style="24" customWidth="1"/>
    <col min="10" max="10" width="7.140625" style="24" bestFit="1" customWidth="1"/>
    <col min="11" max="11" width="9.140625" style="24" customWidth="1"/>
    <col min="12" max="12" width="9.140625" style="18" customWidth="1"/>
    <col min="13" max="13" width="10.140625" style="24" bestFit="1" customWidth="1"/>
    <col min="14" max="14" width="16.7109375" style="24" bestFit="1" customWidth="1"/>
    <col min="15" max="15" width="9.00390625" style="24" bestFit="1" customWidth="1"/>
    <col min="16" max="16" width="5.421875" style="45" bestFit="1" customWidth="1"/>
    <col min="17" max="17" width="10.421875" style="24" bestFit="1" customWidth="1"/>
    <col min="18" max="18" width="10.7109375" style="24" bestFit="1" customWidth="1"/>
    <col min="19" max="16384" width="9.140625" style="24" customWidth="1"/>
  </cols>
  <sheetData>
    <row r="1" spans="1:16" s="22" customFormat="1" ht="12.75">
      <c r="A1" s="43" t="s">
        <v>80</v>
      </c>
      <c r="B1" s="36" t="s">
        <v>24</v>
      </c>
      <c r="C1" s="90" t="s">
        <v>81</v>
      </c>
      <c r="D1" s="91"/>
      <c r="E1" s="92"/>
      <c r="G1" s="22" t="s">
        <v>80</v>
      </c>
      <c r="H1" s="22" t="s">
        <v>24</v>
      </c>
      <c r="I1" s="90" t="s">
        <v>81</v>
      </c>
      <c r="J1" s="92"/>
      <c r="L1" s="19"/>
      <c r="N1" s="8" t="s">
        <v>22</v>
      </c>
      <c r="O1" s="9" t="s">
        <v>23</v>
      </c>
      <c r="P1" s="10" t="s">
        <v>24</v>
      </c>
    </row>
    <row r="2" spans="2:18" ht="12.75">
      <c r="B2" s="37">
        <v>8</v>
      </c>
      <c r="C2" s="32"/>
      <c r="D2" s="18"/>
      <c r="E2" s="18"/>
      <c r="F2" s="18"/>
      <c r="G2" s="41"/>
      <c r="H2" s="20">
        <v>51</v>
      </c>
      <c r="J2" s="20"/>
      <c r="L2" s="19"/>
      <c r="M2" s="19"/>
      <c r="N2" s="5"/>
      <c r="O2" s="3"/>
      <c r="P2" s="4"/>
      <c r="Q2" s="22"/>
      <c r="R2" s="22"/>
    </row>
    <row r="3" spans="2:18" ht="12.75">
      <c r="B3" s="37">
        <v>9</v>
      </c>
      <c r="C3" s="32" t="s">
        <v>55</v>
      </c>
      <c r="D3" s="18"/>
      <c r="E3" s="18"/>
      <c r="F3" s="18"/>
      <c r="G3" s="41"/>
      <c r="H3" s="20">
        <v>52</v>
      </c>
      <c r="J3" s="20"/>
      <c r="L3" s="47"/>
      <c r="M3" s="47"/>
      <c r="N3" s="6" t="s">
        <v>1</v>
      </c>
      <c r="O3" s="7" t="s">
        <v>32</v>
      </c>
      <c r="P3" s="17">
        <v>85</v>
      </c>
      <c r="Q3" s="47"/>
      <c r="R3" s="52"/>
    </row>
    <row r="4" spans="1:18" ht="12.75">
      <c r="A4" s="44" t="s">
        <v>65</v>
      </c>
      <c r="B4" s="38">
        <v>10</v>
      </c>
      <c r="C4" s="32" t="s">
        <v>57</v>
      </c>
      <c r="D4" s="18"/>
      <c r="E4" s="21"/>
      <c r="F4" s="18"/>
      <c r="G4" s="41" t="s">
        <v>76</v>
      </c>
      <c r="H4" s="20">
        <v>53</v>
      </c>
      <c r="J4" s="20"/>
      <c r="M4" s="47"/>
      <c r="N4" s="6" t="s">
        <v>44</v>
      </c>
      <c r="O4" s="7" t="s">
        <v>45</v>
      </c>
      <c r="P4" s="17">
        <v>67</v>
      </c>
      <c r="R4" s="51"/>
    </row>
    <row r="5" spans="2:17" ht="12.75">
      <c r="B5" s="38">
        <v>11</v>
      </c>
      <c r="C5" s="32"/>
      <c r="D5" s="18"/>
      <c r="E5" s="21"/>
      <c r="F5" s="18"/>
      <c r="G5" s="41"/>
      <c r="H5" s="20">
        <v>54</v>
      </c>
      <c r="J5" s="20"/>
      <c r="M5" s="46"/>
      <c r="N5" s="6" t="s">
        <v>0</v>
      </c>
      <c r="O5" s="3" t="s">
        <v>25</v>
      </c>
      <c r="P5" s="17">
        <v>60</v>
      </c>
      <c r="Q5" s="49"/>
    </row>
    <row r="6" spans="2:18" ht="13.5" thickBot="1">
      <c r="B6" s="38">
        <v>12</v>
      </c>
      <c r="C6" s="33"/>
      <c r="D6" s="23"/>
      <c r="E6" s="21" t="s">
        <v>58</v>
      </c>
      <c r="F6" s="18"/>
      <c r="G6" s="41"/>
      <c r="H6" s="20">
        <v>55</v>
      </c>
      <c r="J6" s="20"/>
      <c r="M6" s="46"/>
      <c r="N6" s="6" t="s">
        <v>46</v>
      </c>
      <c r="O6" s="3" t="s">
        <v>47</v>
      </c>
      <c r="P6" s="17">
        <v>55</v>
      </c>
      <c r="Q6" s="50"/>
      <c r="R6" s="52"/>
    </row>
    <row r="7" spans="2:17" ht="12.75">
      <c r="B7" s="38">
        <v>13</v>
      </c>
      <c r="C7" s="18"/>
      <c r="D7" s="34"/>
      <c r="E7" s="21" t="s">
        <v>57</v>
      </c>
      <c r="F7" s="18"/>
      <c r="G7" s="41"/>
      <c r="H7" s="20">
        <v>56</v>
      </c>
      <c r="J7" s="20"/>
      <c r="M7" s="18"/>
      <c r="N7" s="6" t="s">
        <v>3</v>
      </c>
      <c r="O7" s="3" t="s">
        <v>11</v>
      </c>
      <c r="P7" s="17">
        <v>43</v>
      </c>
      <c r="Q7" s="49"/>
    </row>
    <row r="8" spans="2:17" ht="12.75">
      <c r="B8" s="38">
        <v>14</v>
      </c>
      <c r="C8" s="18"/>
      <c r="D8" s="34" t="s">
        <v>56</v>
      </c>
      <c r="E8" s="21"/>
      <c r="F8" s="18"/>
      <c r="G8" s="41"/>
      <c r="H8" s="20">
        <v>57</v>
      </c>
      <c r="J8" s="20"/>
      <c r="M8" s="47"/>
      <c r="N8" s="6" t="s">
        <v>48</v>
      </c>
      <c r="O8" s="3" t="s">
        <v>49</v>
      </c>
      <c r="P8" s="17">
        <v>40</v>
      </c>
      <c r="Q8" s="48"/>
    </row>
    <row r="9" spans="1:18" ht="12.75">
      <c r="A9" s="44" t="s">
        <v>68</v>
      </c>
      <c r="B9" s="37">
        <v>15</v>
      </c>
      <c r="C9" s="18"/>
      <c r="D9" s="34" t="s">
        <v>57</v>
      </c>
      <c r="E9" s="18"/>
      <c r="F9" s="18"/>
      <c r="G9" s="41"/>
      <c r="H9" s="20">
        <v>58</v>
      </c>
      <c r="J9" s="20"/>
      <c r="L9" s="47"/>
      <c r="M9" s="47"/>
      <c r="N9" s="6" t="s">
        <v>21</v>
      </c>
      <c r="O9" s="3" t="s">
        <v>19</v>
      </c>
      <c r="P9" s="17">
        <v>34</v>
      </c>
      <c r="Q9" s="48"/>
      <c r="R9" s="48"/>
    </row>
    <row r="10" spans="2:17" ht="12.75">
      <c r="B10" s="39">
        <v>16</v>
      </c>
      <c r="C10" s="18"/>
      <c r="D10" s="34"/>
      <c r="E10" s="30"/>
      <c r="F10" s="18"/>
      <c r="G10" s="41"/>
      <c r="H10" s="20">
        <v>59</v>
      </c>
      <c r="J10" s="20" t="s">
        <v>64</v>
      </c>
      <c r="L10" s="46"/>
      <c r="M10" s="47"/>
      <c r="N10" s="6" t="s">
        <v>2</v>
      </c>
      <c r="O10" s="3" t="s">
        <v>10</v>
      </c>
      <c r="P10" s="17">
        <v>30</v>
      </c>
      <c r="Q10" s="48"/>
    </row>
    <row r="11" spans="1:17" ht="12.75">
      <c r="A11" s="44" t="s">
        <v>66</v>
      </c>
      <c r="B11" s="39">
        <v>17</v>
      </c>
      <c r="C11" s="18"/>
      <c r="D11" s="34"/>
      <c r="E11" s="30"/>
      <c r="F11" s="18"/>
      <c r="G11" s="41" t="s">
        <v>77</v>
      </c>
      <c r="H11" s="20">
        <v>60</v>
      </c>
      <c r="J11" s="20" t="s">
        <v>57</v>
      </c>
      <c r="L11" s="47"/>
      <c r="M11" s="47"/>
      <c r="N11" s="6" t="s">
        <v>5</v>
      </c>
      <c r="O11" s="3" t="s">
        <v>13</v>
      </c>
      <c r="P11" s="17">
        <v>29</v>
      </c>
      <c r="Q11" s="48"/>
    </row>
    <row r="12" spans="2:18" ht="12.75">
      <c r="B12" s="39">
        <v>18</v>
      </c>
      <c r="C12" s="18"/>
      <c r="D12" s="35"/>
      <c r="E12" s="30"/>
      <c r="F12" s="18"/>
      <c r="G12" s="41"/>
      <c r="H12" s="20">
        <v>61</v>
      </c>
      <c r="J12" s="20"/>
      <c r="M12" s="18"/>
      <c r="N12" s="6" t="s">
        <v>51</v>
      </c>
      <c r="O12" s="3" t="s">
        <v>50</v>
      </c>
      <c r="P12" s="17">
        <v>27</v>
      </c>
      <c r="Q12" s="50"/>
      <c r="R12" s="52"/>
    </row>
    <row r="13" spans="2:18" ht="13.5" thickBot="1">
      <c r="B13" s="39">
        <v>19</v>
      </c>
      <c r="E13" s="27" t="s">
        <v>59</v>
      </c>
      <c r="G13" s="42"/>
      <c r="H13" s="20">
        <v>62</v>
      </c>
      <c r="J13" s="20"/>
      <c r="M13" s="18"/>
      <c r="N13" s="6" t="s">
        <v>20</v>
      </c>
      <c r="O13" s="3" t="s">
        <v>18</v>
      </c>
      <c r="P13" s="17">
        <v>24</v>
      </c>
      <c r="Q13" s="50"/>
      <c r="R13" s="52"/>
    </row>
    <row r="14" spans="1:18" ht="12.75">
      <c r="A14" s="44" t="s">
        <v>67</v>
      </c>
      <c r="B14" s="39">
        <v>20</v>
      </c>
      <c r="C14" s="28"/>
      <c r="D14" s="18"/>
      <c r="E14" s="30" t="s">
        <v>57</v>
      </c>
      <c r="F14" s="18"/>
      <c r="G14" s="41"/>
      <c r="H14" s="20">
        <v>63</v>
      </c>
      <c r="J14" s="20"/>
      <c r="L14" s="47"/>
      <c r="M14" s="46"/>
      <c r="N14" s="6" t="s">
        <v>7</v>
      </c>
      <c r="O14" s="3" t="s">
        <v>15</v>
      </c>
      <c r="P14" s="17">
        <v>21</v>
      </c>
      <c r="Q14" s="47"/>
      <c r="R14" s="52"/>
    </row>
    <row r="15" spans="1:17" ht="12.75">
      <c r="A15" s="44" t="s">
        <v>68</v>
      </c>
      <c r="B15" s="39">
        <v>21</v>
      </c>
      <c r="C15" s="32"/>
      <c r="D15" s="18"/>
      <c r="E15" s="30"/>
      <c r="F15" s="18"/>
      <c r="G15" s="41"/>
      <c r="H15" s="20">
        <v>64</v>
      </c>
      <c r="J15" s="20"/>
      <c r="M15" s="47"/>
      <c r="N15" s="6" t="s">
        <v>4</v>
      </c>
      <c r="O15" s="3" t="s">
        <v>12</v>
      </c>
      <c r="P15" s="17">
        <v>20</v>
      </c>
      <c r="Q15" s="47"/>
    </row>
    <row r="16" spans="2:18" ht="12.75">
      <c r="B16" s="39">
        <v>22</v>
      </c>
      <c r="C16" s="32"/>
      <c r="D16" s="18"/>
      <c r="E16" s="30"/>
      <c r="F16" s="18"/>
      <c r="G16" s="41"/>
      <c r="H16" s="20">
        <v>65</v>
      </c>
      <c r="J16" s="20"/>
      <c r="M16" s="18"/>
      <c r="N16" s="6" t="s">
        <v>9</v>
      </c>
      <c r="O16" s="3" t="s">
        <v>17</v>
      </c>
      <c r="P16" s="17">
        <v>17</v>
      </c>
      <c r="Q16" s="47"/>
      <c r="R16" s="52"/>
    </row>
    <row r="17" spans="2:18" ht="12.75">
      <c r="B17" s="39">
        <v>23</v>
      </c>
      <c r="C17" s="32"/>
      <c r="D17" s="18"/>
      <c r="E17" s="30"/>
      <c r="F17" s="18"/>
      <c r="G17" s="41"/>
      <c r="H17" s="20">
        <v>66</v>
      </c>
      <c r="J17" s="20"/>
      <c r="M17" s="47"/>
      <c r="N17" s="6" t="s">
        <v>6</v>
      </c>
      <c r="O17" s="3" t="s">
        <v>14</v>
      </c>
      <c r="P17" s="17">
        <v>15</v>
      </c>
      <c r="R17" s="51"/>
    </row>
    <row r="18" spans="1:18" ht="12.75">
      <c r="A18" s="44" t="s">
        <v>69</v>
      </c>
      <c r="B18" s="39">
        <v>24</v>
      </c>
      <c r="C18" s="32" t="s">
        <v>60</v>
      </c>
      <c r="D18" s="18"/>
      <c r="E18" s="30"/>
      <c r="F18" s="18"/>
      <c r="G18" s="41" t="s">
        <v>78</v>
      </c>
      <c r="H18" s="20">
        <v>67</v>
      </c>
      <c r="J18" s="20"/>
      <c r="M18" s="18"/>
      <c r="N18" s="6" t="s">
        <v>8</v>
      </c>
      <c r="O18" s="3" t="s">
        <v>16</v>
      </c>
      <c r="P18" s="17">
        <v>12</v>
      </c>
      <c r="R18" s="51"/>
    </row>
    <row r="19" spans="2:18" ht="12.75">
      <c r="B19" s="37">
        <v>25</v>
      </c>
      <c r="C19" s="32" t="s">
        <v>57</v>
      </c>
      <c r="D19" s="23"/>
      <c r="E19" s="18"/>
      <c r="F19" s="18"/>
      <c r="G19" s="41"/>
      <c r="H19" s="20">
        <v>68</v>
      </c>
      <c r="J19" s="20"/>
      <c r="L19" s="47"/>
      <c r="M19" s="47"/>
      <c r="N19" s="48"/>
      <c r="O19" s="48"/>
      <c r="P19" s="64"/>
      <c r="Q19" s="50"/>
      <c r="R19" s="53"/>
    </row>
    <row r="20" spans="2:18" ht="12.75">
      <c r="B20" s="37">
        <v>26</v>
      </c>
      <c r="C20" s="32"/>
      <c r="D20" s="25"/>
      <c r="E20" s="18"/>
      <c r="F20" s="18"/>
      <c r="G20" s="41"/>
      <c r="H20" s="20">
        <v>69</v>
      </c>
      <c r="J20" s="20"/>
      <c r="M20" s="18"/>
      <c r="Q20" s="50"/>
      <c r="R20" s="52"/>
    </row>
    <row r="21" spans="1:18" ht="13.5" thickBot="1">
      <c r="A21" s="44" t="s">
        <v>70</v>
      </c>
      <c r="B21" s="37">
        <v>27</v>
      </c>
      <c r="C21" s="32"/>
      <c r="D21" s="25"/>
      <c r="E21" s="18"/>
      <c r="F21" s="18"/>
      <c r="G21" s="41"/>
      <c r="H21" s="20">
        <v>70</v>
      </c>
      <c r="J21" s="20"/>
      <c r="L21" s="46"/>
      <c r="M21" s="47"/>
      <c r="N21" s="48"/>
      <c r="O21" s="48"/>
      <c r="P21" s="64"/>
      <c r="Q21" s="48"/>
      <c r="R21" s="52"/>
    </row>
    <row r="22" spans="2:17" ht="13.5" thickBot="1">
      <c r="B22" s="40">
        <v>28</v>
      </c>
      <c r="C22" s="33"/>
      <c r="D22" s="25" t="s">
        <v>61</v>
      </c>
      <c r="E22" s="31"/>
      <c r="F22" s="18"/>
      <c r="G22" s="41"/>
      <c r="H22" s="18">
        <v>71</v>
      </c>
      <c r="I22" s="28"/>
      <c r="J22" s="18"/>
      <c r="M22" s="47"/>
      <c r="N22" s="93" t="s">
        <v>105</v>
      </c>
      <c r="O22" s="94"/>
      <c r="P22" s="94"/>
      <c r="Q22" s="68">
        <v>35</v>
      </c>
    </row>
    <row r="23" spans="1:17" ht="12.75">
      <c r="A23" s="44" t="s">
        <v>71</v>
      </c>
      <c r="B23" s="40">
        <v>29</v>
      </c>
      <c r="C23" s="18"/>
      <c r="D23" s="34" t="s">
        <v>57</v>
      </c>
      <c r="E23" s="31"/>
      <c r="F23" s="18"/>
      <c r="G23" s="41"/>
      <c r="H23" s="18">
        <v>72</v>
      </c>
      <c r="I23" s="32"/>
      <c r="J23" s="18"/>
      <c r="M23" s="47"/>
      <c r="N23" s="66"/>
      <c r="O23" s="47"/>
      <c r="P23" s="67"/>
      <c r="Q23" s="69"/>
    </row>
    <row r="24" spans="1:18" ht="13.5" thickBot="1">
      <c r="A24" s="44" t="s">
        <v>72</v>
      </c>
      <c r="B24" s="40">
        <v>30</v>
      </c>
      <c r="C24" s="18"/>
      <c r="D24" s="34"/>
      <c r="E24" s="31"/>
      <c r="F24" s="18"/>
      <c r="G24" s="41"/>
      <c r="H24" s="18">
        <v>73</v>
      </c>
      <c r="I24" s="32"/>
      <c r="J24" s="18"/>
      <c r="L24" s="46"/>
      <c r="M24" s="18"/>
      <c r="N24" s="95" t="s">
        <v>106</v>
      </c>
      <c r="O24" s="96"/>
      <c r="P24" s="96"/>
      <c r="Q24" s="70">
        <f>Q22/10</f>
        <v>3.5</v>
      </c>
      <c r="R24" s="53"/>
    </row>
    <row r="25" spans="2:18" ht="12.75">
      <c r="B25" s="40">
        <v>31</v>
      </c>
      <c r="C25" s="18"/>
      <c r="D25" s="34"/>
      <c r="E25" s="31"/>
      <c r="F25" s="18"/>
      <c r="G25" s="41"/>
      <c r="H25" s="18">
        <v>74</v>
      </c>
      <c r="I25" s="32"/>
      <c r="J25" s="18"/>
      <c r="L25" s="47"/>
      <c r="M25" s="18"/>
      <c r="Q25" s="47"/>
      <c r="R25" s="52"/>
    </row>
    <row r="26" spans="2:18" ht="12.75">
      <c r="B26" s="40">
        <v>32</v>
      </c>
      <c r="C26" s="18"/>
      <c r="D26" s="34"/>
      <c r="E26" s="31"/>
      <c r="F26" s="18"/>
      <c r="G26" s="41"/>
      <c r="H26" s="18">
        <v>75</v>
      </c>
      <c r="I26" s="32"/>
      <c r="J26" s="18"/>
      <c r="L26" s="47"/>
      <c r="M26" s="18"/>
      <c r="Q26" s="50"/>
      <c r="R26" s="52"/>
    </row>
    <row r="27" spans="2:18" ht="12.75">
      <c r="B27" s="40">
        <v>33</v>
      </c>
      <c r="C27" s="18"/>
      <c r="D27" s="34"/>
      <c r="E27" s="31" t="s">
        <v>60</v>
      </c>
      <c r="F27" s="18"/>
      <c r="G27" s="41"/>
      <c r="H27" s="18">
        <v>76</v>
      </c>
      <c r="I27" s="32"/>
      <c r="J27" s="18"/>
      <c r="M27" s="18"/>
      <c r="Q27" s="47"/>
      <c r="R27" s="52"/>
    </row>
    <row r="28" spans="1:18" ht="12.75">
      <c r="A28" s="44" t="s">
        <v>73</v>
      </c>
      <c r="B28" s="40">
        <v>34</v>
      </c>
      <c r="C28" s="18"/>
      <c r="D28" s="35"/>
      <c r="E28" s="31" t="s">
        <v>62</v>
      </c>
      <c r="F28" s="18"/>
      <c r="G28" s="41"/>
      <c r="H28" s="18">
        <v>77</v>
      </c>
      <c r="I28" s="32"/>
      <c r="J28" s="18"/>
      <c r="L28" s="47"/>
      <c r="M28" s="18"/>
      <c r="R28" s="51"/>
    </row>
    <row r="29" spans="2:17" ht="12.75">
      <c r="B29" s="40">
        <v>35</v>
      </c>
      <c r="C29" s="18"/>
      <c r="D29" s="18"/>
      <c r="E29" s="31"/>
      <c r="F29" s="18"/>
      <c r="G29" s="41"/>
      <c r="H29" s="18">
        <v>78</v>
      </c>
      <c r="I29" s="32"/>
      <c r="J29" s="18"/>
      <c r="M29" s="18"/>
      <c r="Q29" s="49"/>
    </row>
    <row r="30" spans="2:18" ht="12.75">
      <c r="B30" s="40">
        <v>36</v>
      </c>
      <c r="C30" s="18"/>
      <c r="D30" s="29"/>
      <c r="E30" s="31"/>
      <c r="F30" s="18"/>
      <c r="G30" s="41"/>
      <c r="H30" s="18">
        <v>79</v>
      </c>
      <c r="I30" s="32"/>
      <c r="J30" s="18"/>
      <c r="M30" s="18"/>
      <c r="Q30" s="47"/>
      <c r="R30" s="53"/>
    </row>
    <row r="31" spans="2:10" ht="13.5" thickBot="1">
      <c r="B31" s="40">
        <v>37</v>
      </c>
      <c r="C31" s="18"/>
      <c r="D31" s="34"/>
      <c r="E31" s="31"/>
      <c r="F31" s="18"/>
      <c r="G31" s="41"/>
      <c r="H31" s="18">
        <v>80</v>
      </c>
      <c r="I31" s="32"/>
      <c r="J31" s="18"/>
    </row>
    <row r="32" spans="2:10" ht="12.75">
      <c r="B32" s="40">
        <v>38</v>
      </c>
      <c r="C32" s="28"/>
      <c r="D32" s="25"/>
      <c r="E32" s="31"/>
      <c r="F32" s="18"/>
      <c r="G32" s="41"/>
      <c r="H32" s="18">
        <v>81</v>
      </c>
      <c r="I32" s="32"/>
      <c r="J32" s="18"/>
    </row>
    <row r="33" spans="2:10" ht="12.75">
      <c r="B33" s="40">
        <v>39</v>
      </c>
      <c r="C33" s="32"/>
      <c r="D33" s="25"/>
      <c r="E33" s="31"/>
      <c r="F33" s="18"/>
      <c r="G33" s="41"/>
      <c r="H33" s="18">
        <v>82</v>
      </c>
      <c r="I33" s="32"/>
      <c r="J33" s="18"/>
    </row>
    <row r="34" spans="1:10" ht="12.75">
      <c r="A34" s="44" t="s">
        <v>74</v>
      </c>
      <c r="B34" s="40">
        <v>40</v>
      </c>
      <c r="C34" s="32"/>
      <c r="D34" s="25"/>
      <c r="E34" s="31"/>
      <c r="F34" s="18"/>
      <c r="G34" s="41"/>
      <c r="H34" s="18">
        <v>83</v>
      </c>
      <c r="I34" s="32"/>
      <c r="J34" s="18"/>
    </row>
    <row r="35" spans="2:10" ht="12.75">
      <c r="B35" s="37">
        <v>41</v>
      </c>
      <c r="C35" s="32"/>
      <c r="D35" s="25" t="s">
        <v>63</v>
      </c>
      <c r="E35" s="18"/>
      <c r="F35" s="18"/>
      <c r="G35" s="41"/>
      <c r="H35" s="18">
        <v>84</v>
      </c>
      <c r="I35" s="32"/>
      <c r="J35" s="18"/>
    </row>
    <row r="36" spans="2:10" ht="13.5" thickBot="1">
      <c r="B36" s="37">
        <v>42</v>
      </c>
      <c r="C36" s="32"/>
      <c r="D36" s="25" t="s">
        <v>62</v>
      </c>
      <c r="E36" s="18"/>
      <c r="F36" s="18"/>
      <c r="G36" s="41" t="s">
        <v>79</v>
      </c>
      <c r="H36" s="18">
        <v>85</v>
      </c>
      <c r="I36" s="33"/>
      <c r="J36" s="18"/>
    </row>
    <row r="37" spans="1:7" ht="12.75">
      <c r="A37" s="44" t="s">
        <v>75</v>
      </c>
      <c r="B37" s="37">
        <v>43</v>
      </c>
      <c r="C37" s="32"/>
      <c r="D37" s="25"/>
      <c r="E37" s="18"/>
      <c r="F37" s="18"/>
      <c r="G37" s="41"/>
    </row>
    <row r="38" spans="2:7" ht="12.75">
      <c r="B38" s="37">
        <v>44</v>
      </c>
      <c r="C38" s="32"/>
      <c r="D38" s="25"/>
      <c r="E38" s="18"/>
      <c r="F38" s="18"/>
      <c r="G38" s="41"/>
    </row>
    <row r="39" spans="2:7" ht="12.75">
      <c r="B39" s="37">
        <v>45</v>
      </c>
      <c r="C39" s="32" t="s">
        <v>61</v>
      </c>
      <c r="D39" s="26"/>
      <c r="E39" s="18"/>
      <c r="F39" s="18"/>
      <c r="G39" s="41"/>
    </row>
    <row r="40" spans="2:7" ht="12.75">
      <c r="B40" s="37">
        <v>46</v>
      </c>
      <c r="C40" s="32" t="s">
        <v>62</v>
      </c>
      <c r="D40" s="18"/>
      <c r="E40" s="18"/>
      <c r="F40" s="18"/>
      <c r="G40" s="41"/>
    </row>
    <row r="41" spans="2:7" ht="12.75">
      <c r="B41" s="37">
        <v>47</v>
      </c>
      <c r="C41" s="32"/>
      <c r="D41" s="18"/>
      <c r="E41" s="18"/>
      <c r="F41" s="18"/>
      <c r="G41" s="41"/>
    </row>
    <row r="42" spans="2:7" ht="12.75">
      <c r="B42" s="37">
        <v>48</v>
      </c>
      <c r="C42" s="32"/>
      <c r="D42" s="18"/>
      <c r="E42" s="18"/>
      <c r="F42" s="18"/>
      <c r="G42" s="41"/>
    </row>
    <row r="43" spans="2:7" ht="12.75">
      <c r="B43" s="37">
        <v>49</v>
      </c>
      <c r="C43" s="32"/>
      <c r="D43" s="18"/>
      <c r="E43" s="18"/>
      <c r="F43" s="18"/>
      <c r="G43" s="41"/>
    </row>
    <row r="44" spans="2:7" ht="13.5" thickBot="1">
      <c r="B44" s="37">
        <v>50</v>
      </c>
      <c r="C44" s="33"/>
      <c r="D44" s="18"/>
      <c r="E44" s="18"/>
      <c r="F44" s="18"/>
      <c r="G44" s="41"/>
    </row>
    <row r="56" spans="14:16" ht="12.75">
      <c r="N56"/>
      <c r="O56" s="2"/>
      <c r="P56" s="1"/>
    </row>
  </sheetData>
  <sheetProtection/>
  <mergeCells count="4">
    <mergeCell ref="C1:E1"/>
    <mergeCell ref="I1:J1"/>
    <mergeCell ref="N22:P22"/>
    <mergeCell ref="N24:P24"/>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3:M21"/>
  <sheetViews>
    <sheetView showGridLines="0" showRowColHeaders="0" tabSelected="1" zoomScalePageLayoutView="0" workbookViewId="0" topLeftCell="A1">
      <selection activeCell="D9" sqref="D9"/>
    </sheetView>
  </sheetViews>
  <sheetFormatPr defaultColWidth="9.140625" defaultRowHeight="12.75"/>
  <cols>
    <col min="6" max="7" width="0" style="0" hidden="1" customWidth="1"/>
  </cols>
  <sheetData>
    <row r="3" spans="3:13" ht="14.25">
      <c r="C3" s="54" t="s">
        <v>97</v>
      </c>
      <c r="M3" s="55">
        <v>40565</v>
      </c>
    </row>
    <row r="4" ht="12.75">
      <c r="M4" s="56" t="s">
        <v>82</v>
      </c>
    </row>
    <row r="5" spans="3:13" ht="14.25">
      <c r="C5" t="s">
        <v>83</v>
      </c>
      <c r="M5" s="57"/>
    </row>
    <row r="6" ht="12.75">
      <c r="M6" s="56" t="s">
        <v>84</v>
      </c>
    </row>
    <row r="7" spans="2:13" ht="14.25">
      <c r="B7" s="18"/>
      <c r="C7" s="62" t="s">
        <v>85</v>
      </c>
      <c r="D7" s="59">
        <v>46</v>
      </c>
      <c r="E7" s="58" t="s">
        <v>86</v>
      </c>
      <c r="F7" s="18"/>
      <c r="M7" s="56" t="s">
        <v>87</v>
      </c>
    </row>
    <row r="8" spans="2:13" ht="14.25">
      <c r="B8" s="18"/>
      <c r="C8" s="62" t="s">
        <v>88</v>
      </c>
      <c r="D8" s="59">
        <v>37</v>
      </c>
      <c r="E8" s="58" t="s">
        <v>86</v>
      </c>
      <c r="F8" s="18"/>
      <c r="M8" s="56" t="s">
        <v>89</v>
      </c>
    </row>
    <row r="9" spans="2:13" ht="14.25">
      <c r="B9" s="18"/>
      <c r="C9" s="58"/>
      <c r="D9" s="58"/>
      <c r="E9" s="58"/>
      <c r="F9" s="60">
        <f>D8/D7</f>
        <v>0.8043478260869565</v>
      </c>
      <c r="M9" s="56" t="s">
        <v>90</v>
      </c>
    </row>
    <row r="10" spans="2:13" ht="14.25">
      <c r="B10" s="18"/>
      <c r="F10" s="60">
        <f>F9-100%</f>
        <v>-0.19565217391304346</v>
      </c>
      <c r="M10" s="56" t="s">
        <v>91</v>
      </c>
    </row>
    <row r="11" spans="2:13" ht="14.25">
      <c r="B11" s="18"/>
      <c r="C11" s="13" t="s">
        <v>92</v>
      </c>
      <c r="D11" s="65">
        <f>G11-G12</f>
        <v>1.1956521739130435</v>
      </c>
      <c r="F11" s="58"/>
      <c r="G11" s="61">
        <v>1</v>
      </c>
      <c r="M11" s="56"/>
    </row>
    <row r="12" spans="2:13" ht="14.25">
      <c r="B12" s="18"/>
      <c r="F12" s="62" t="s">
        <v>93</v>
      </c>
      <c r="G12" s="63">
        <f>F10</f>
        <v>-0.19565217391304346</v>
      </c>
      <c r="M12" s="56" t="s">
        <v>107</v>
      </c>
    </row>
    <row r="13" spans="2:13" ht="12.75">
      <c r="B13" s="18"/>
      <c r="E13" s="18"/>
      <c r="M13" s="56" t="s">
        <v>94</v>
      </c>
    </row>
    <row r="14" spans="2:13" ht="12.75">
      <c r="B14" s="18"/>
      <c r="E14" s="18"/>
      <c r="M14" s="56" t="s">
        <v>95</v>
      </c>
    </row>
    <row r="15" spans="2:13" ht="12.75">
      <c r="B15" t="s">
        <v>98</v>
      </c>
      <c r="M15" s="56" t="s">
        <v>96</v>
      </c>
    </row>
    <row r="16" ht="12.75">
      <c r="B16" t="s">
        <v>99</v>
      </c>
    </row>
    <row r="17" ht="12.75">
      <c r="B17" t="s">
        <v>100</v>
      </c>
    </row>
    <row r="18" ht="12.75">
      <c r="B18" t="s">
        <v>101</v>
      </c>
    </row>
    <row r="19" ht="12.75">
      <c r="B19" t="s">
        <v>102</v>
      </c>
    </row>
    <row r="20" ht="12.75">
      <c r="B20" t="s">
        <v>103</v>
      </c>
    </row>
    <row r="21" ht="12.75">
      <c r="B21" t="s">
        <v>104</v>
      </c>
    </row>
  </sheetData>
  <sheetProtection/>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4">
      <selection activeCell="J16" sqref="J16"/>
    </sheetView>
  </sheetViews>
  <sheetFormatPr defaultColWidth="9.140625" defaultRowHeight="12.75"/>
  <cols>
    <col min="1" max="1" width="16.7109375" style="71" bestFit="1" customWidth="1"/>
    <col min="2" max="2" width="19.28125" style="72" customWidth="1"/>
    <col min="3" max="3" width="5.421875" style="73" bestFit="1" customWidth="1"/>
    <col min="4" max="7" width="8.8515625" style="71" customWidth="1"/>
    <col min="8" max="8" width="13.00390625" style="71" customWidth="1"/>
    <col min="9" max="9" width="10.8515625" style="71" customWidth="1"/>
    <col min="10" max="10" width="10.8515625" style="72" customWidth="1"/>
    <col min="11" max="12" width="8.8515625" style="71" customWidth="1"/>
    <col min="13" max="13" width="10.28125" style="71" customWidth="1"/>
    <col min="14" max="16384" width="8.8515625" style="71" customWidth="1"/>
  </cols>
  <sheetData>
    <row r="1" spans="1:3" s="86" customFormat="1" ht="12.75">
      <c r="A1" s="89" t="s">
        <v>23</v>
      </c>
      <c r="B1" s="88" t="s">
        <v>22</v>
      </c>
      <c r="C1" s="87" t="s">
        <v>24</v>
      </c>
    </row>
    <row r="2" spans="1:11" ht="21">
      <c r="A2" s="85" t="s">
        <v>120</v>
      </c>
      <c r="B2" s="84"/>
      <c r="C2" s="83"/>
      <c r="J2" s="71"/>
      <c r="K2" s="72"/>
    </row>
    <row r="3" spans="1:5" ht="12.75">
      <c r="A3" s="82" t="s">
        <v>32</v>
      </c>
      <c r="B3" s="78" t="s">
        <v>1</v>
      </c>
      <c r="C3" s="77">
        <v>85</v>
      </c>
      <c r="E3" s="71" t="s">
        <v>119</v>
      </c>
    </row>
    <row r="4" spans="1:10" ht="12.75">
      <c r="A4" s="82" t="s">
        <v>45</v>
      </c>
      <c r="B4" s="78" t="s">
        <v>44</v>
      </c>
      <c r="C4" s="77">
        <v>67</v>
      </c>
      <c r="D4" s="74"/>
      <c r="E4" s="71" t="s">
        <v>118</v>
      </c>
      <c r="I4" s="72"/>
      <c r="J4" s="71"/>
    </row>
    <row r="5" spans="1:10" ht="12.75">
      <c r="A5" s="79" t="s">
        <v>25</v>
      </c>
      <c r="B5" s="78" t="s">
        <v>0</v>
      </c>
      <c r="C5" s="77">
        <v>60</v>
      </c>
      <c r="D5" s="74"/>
      <c r="E5" s="71" t="s">
        <v>117</v>
      </c>
      <c r="I5" s="72"/>
      <c r="J5" s="71"/>
    </row>
    <row r="6" spans="1:4" ht="12.75">
      <c r="A6" s="79" t="s">
        <v>47</v>
      </c>
      <c r="B6" s="78" t="s">
        <v>46</v>
      </c>
      <c r="C6" s="77">
        <v>55</v>
      </c>
      <c r="D6" s="74"/>
    </row>
    <row r="7" spans="1:5" ht="12.75">
      <c r="A7" s="79" t="s">
        <v>11</v>
      </c>
      <c r="B7" s="78" t="s">
        <v>3</v>
      </c>
      <c r="C7" s="77">
        <v>43</v>
      </c>
      <c r="D7" s="74"/>
      <c r="E7" s="71" t="s">
        <v>116</v>
      </c>
    </row>
    <row r="8" spans="1:4" ht="12.75">
      <c r="A8" s="79" t="s">
        <v>49</v>
      </c>
      <c r="B8" s="78" t="s">
        <v>48</v>
      </c>
      <c r="C8" s="77">
        <v>40</v>
      </c>
      <c r="D8" s="74"/>
    </row>
    <row r="9" spans="1:5" ht="12.75">
      <c r="A9" s="79" t="s">
        <v>19</v>
      </c>
      <c r="B9" s="78" t="s">
        <v>21</v>
      </c>
      <c r="C9" s="77">
        <v>34</v>
      </c>
      <c r="D9" s="74"/>
      <c r="E9" s="71" t="s">
        <v>115</v>
      </c>
    </row>
    <row r="10" spans="1:5" ht="12.75">
      <c r="A10" s="79" t="s">
        <v>10</v>
      </c>
      <c r="B10" s="78" t="s">
        <v>2</v>
      </c>
      <c r="C10" s="77">
        <v>30</v>
      </c>
      <c r="D10" s="74"/>
      <c r="E10" s="81" t="s">
        <v>114</v>
      </c>
    </row>
    <row r="11" spans="1:6" ht="12.75">
      <c r="A11" s="79" t="s">
        <v>13</v>
      </c>
      <c r="B11" s="78" t="s">
        <v>5</v>
      </c>
      <c r="C11" s="77">
        <v>29</v>
      </c>
      <c r="D11" s="74"/>
      <c r="E11" s="80"/>
      <c r="F11" s="80" t="s">
        <v>113</v>
      </c>
    </row>
    <row r="12" spans="1:6" ht="12.75">
      <c r="A12" s="79" t="s">
        <v>50</v>
      </c>
      <c r="B12" s="78" t="s">
        <v>51</v>
      </c>
      <c r="C12" s="77">
        <v>27</v>
      </c>
      <c r="D12" s="74"/>
      <c r="F12" s="80" t="s">
        <v>112</v>
      </c>
    </row>
    <row r="13" spans="1:4" ht="12.75">
      <c r="A13" s="79" t="s">
        <v>18</v>
      </c>
      <c r="B13" s="78" t="s">
        <v>20</v>
      </c>
      <c r="C13" s="77">
        <v>24</v>
      </c>
      <c r="D13" s="74"/>
    </row>
    <row r="14" spans="1:4" ht="12.75">
      <c r="A14" s="79" t="s">
        <v>15</v>
      </c>
      <c r="B14" s="78" t="s">
        <v>7</v>
      </c>
      <c r="C14" s="77">
        <v>21</v>
      </c>
      <c r="D14" s="74"/>
    </row>
    <row r="15" spans="1:4" ht="12.75">
      <c r="A15" s="79" t="s">
        <v>12</v>
      </c>
      <c r="B15" s="78" t="s">
        <v>4</v>
      </c>
      <c r="C15" s="77">
        <v>20</v>
      </c>
      <c r="D15" s="74"/>
    </row>
    <row r="16" spans="1:4" ht="12.75">
      <c r="A16" s="79" t="s">
        <v>17</v>
      </c>
      <c r="B16" s="78" t="s">
        <v>9</v>
      </c>
      <c r="C16" s="77">
        <v>17</v>
      </c>
      <c r="D16" s="74"/>
    </row>
    <row r="17" spans="1:4" ht="12.75">
      <c r="A17" s="79" t="s">
        <v>14</v>
      </c>
      <c r="B17" s="78" t="s">
        <v>6</v>
      </c>
      <c r="C17" s="77">
        <v>15</v>
      </c>
      <c r="D17" s="74"/>
    </row>
    <row r="18" spans="1:4" ht="12.75">
      <c r="A18" s="79" t="s">
        <v>16</v>
      </c>
      <c r="B18" s="78" t="s">
        <v>8</v>
      </c>
      <c r="C18" s="77">
        <v>12</v>
      </c>
      <c r="D18" s="74"/>
    </row>
    <row r="20" ht="21">
      <c r="C20" s="76" t="s">
        <v>111</v>
      </c>
    </row>
    <row r="50" ht="12.75">
      <c r="A50" s="71" t="s">
        <v>110</v>
      </c>
    </row>
    <row r="51" ht="12.75">
      <c r="A51" s="75" t="s">
        <v>109</v>
      </c>
    </row>
    <row r="52" ht="12.75">
      <c r="A52" s="74" t="s">
        <v>108</v>
      </c>
    </row>
  </sheetData>
  <sheetProtection/>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r:id="rId2"/>
  <headerFooter alignWithMargins="0">
    <oddHeader>&amp;C&amp;"Arial,Bold"&amp;16TORCHON LACE ASSISTANCE</oddHeader>
    <oddFooter>&amp;LPrepared by Jenny Brandis &amp;C&amp;D&amp;Rwww.brandis.com.au</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Brandis</dc:creator>
  <cp:keywords/>
  <dc:description/>
  <cp:lastModifiedBy>Jenny Brandis</cp:lastModifiedBy>
  <cp:lastPrinted>2008-11-27T11:51:39Z</cp:lastPrinted>
  <dcterms:created xsi:type="dcterms:W3CDTF">2007-01-07T08:03:23Z</dcterms:created>
  <dcterms:modified xsi:type="dcterms:W3CDTF">2016-12-18T07:59:24Z</dcterms:modified>
  <cp:category/>
  <cp:version/>
  <cp:contentType/>
  <cp:contentStatus/>
</cp:coreProperties>
</file>